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05" activeTab="0"/>
  </bookViews>
  <sheets>
    <sheet name="παράδειγμα 1ο 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<sst xmlns="http://schemas.openxmlformats.org/spreadsheetml/2006/main" count="34" uniqueCount="28">
  <si>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μ</t>
  </si>
  <si>
    <t>ν</t>
  </si>
  <si>
    <t>μ-ν+1</t>
  </si>
  <si>
    <t>α</t>
  </si>
  <si>
    <t>Καταλογισμός 15/6/2018</t>
  </si>
  <si>
    <t>Από 1/4/1998 μέχρι και 27/ 3/2018</t>
  </si>
  <si>
    <t xml:space="preserve">Ποσό οφειλής τον 6/2018: </t>
  </si>
  <si>
    <t>ΠΡΩΤΟ ΜΕΡΟΣ: ΚΑΤΑΛΟΓΙΣΜΟΣ ΠΟΣΟΥ</t>
  </si>
  <si>
    <t>ΔΕΥΤΕΡΟ ΜΕΡΟΣ: ΟΡΙΣΜΟΣ ΔΟΣΗΣ</t>
  </si>
  <si>
    <t>€</t>
  </si>
  <si>
    <t xml:space="preserve">Ποσό Καταλογισμού Οφειλής: </t>
  </si>
  <si>
    <t>ΜΗΝΕΣ</t>
  </si>
  <si>
    <t>ΑΡΧΗ ΔΙΑΣΤΗΜΑΤΟΣ</t>
  </si>
  <si>
    <t>ΤΕΛΟΣ ΔΙΑΣΤΗΜΑΤΟΣ</t>
  </si>
  <si>
    <t>ΗΜΕΡΕΣ</t>
  </si>
  <si>
    <t>ΜΗΝΕΣ ΣΤΡΟΓΓ.</t>
  </si>
  <si>
    <t>Πιθανός αριθμός δόσεων</t>
  </si>
  <si>
    <t>Τοκοχρεωλύσιο</t>
  </si>
  <si>
    <t>Πιθανό ποσό δόσης (€)</t>
  </si>
  <si>
    <t>Πιθανός αριθμός δόσεων:= Ποσό Καταλογισμού / Μέγιστη Δόση:</t>
  </si>
  <si>
    <t>Πιθανό ποσό δόσης:= Τοκοχρεωλύσιο * ποσό καταλογισμοού οφειλής:</t>
  </si>
  <si>
    <r>
      <t>Ποσό Μέγιστης Δόσης:=</t>
    </r>
    <r>
      <rPr>
        <sz val="11"/>
        <color indexed="10"/>
        <rFont val="Calibri"/>
        <family val="2"/>
      </rPr>
      <t xml:space="preserve"> 1/4 </t>
    </r>
    <r>
      <rPr>
        <sz val="11"/>
        <color theme="1"/>
        <rFont val="Calibri"/>
        <family val="2"/>
      </rPr>
      <t>* σύνταξη:</t>
    </r>
  </si>
  <si>
    <t>Επιτόκιο 4,56%</t>
  </si>
  <si>
    <t>ΥΠΟΛΟΓΙΣΜΟΣ ΑΚΡΙΒΟΥΣ ΑΡΙΘΜΟΥ ΚΑΙ ΠΟΣΟΥ ΔΟΣΕΩΝ (ΜΕ ΔΟΚΙΜΕΣ)</t>
  </si>
  <si>
    <t>Αχρεώστητη παροχή άθροισμα:</t>
  </si>
  <si>
    <t>ΕΤΟΣ</t>
  </si>
  <si>
    <t>Ποσό σύνταξης (υποθετικό ποσό):</t>
  </si>
  <si>
    <t>Επιλέγεται ο διακανονισμός τουλάχιστον 114 δόσεων με ποσό δόσης 124,26€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</si>
</sst>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17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0" fontId="34" fillId="0" borderId="0" xfId="0" applyFont="1" applyAlignment="1">
      <alignment/>
    </xf>
    <xf numFmtId="164" fontId="0" fillId="0" borderId="0" xfId="0" applyNumberFormat="1" applyAlignment="1">
      <alignment/>
    </xf>
    <xf numFmtId="0" fontId="34" fillId="4" borderId="0" xfId="0" applyFont="1" applyFill="1" applyAlignment="1">
      <alignment/>
    </xf>
    <xf numFmtId="4" fontId="34" fillId="4" borderId="0" xfId="0" applyNumberFormat="1" applyFont="1" applyFill="1" applyAlignment="1">
      <alignment/>
    </xf>
    <xf numFmtId="0" fontId="0" fillId="0" borderId="10" xfId="0" applyBorder="1" applyAlignment="1">
      <alignment vertical="center"/>
    </xf>
    <xf numFmtId="2" fontId="32" fillId="0" borderId="10" xfId="0" applyNumberFormat="1" applyFont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37" fillId="2" borderId="10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vertical="center" wrapText="1"/>
    </xf>
    <xf numFmtId="0" fontId="0" fillId="10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8"/>
  <sheetViews>
    <sheetView tabSelected="1" zoomScalePageLayoutView="0" workbookViewId="0" topLeftCell="A1">
      <selection activeCell="P43" sqref="P43"/>
    </sheetView>
  </sheetViews>
  <sheetFormatPr defaultColWidth="9.140625" defaultRowHeight="15"/>
  <cols>
    <col min="1" max="1" width="4.8515625" style="0" customWidth="1"/>
    <col min="2" max="2" width="4.28125" style="0" customWidth="1"/>
    <col min="3" max="3" width="6.57421875" style="0" customWidth="1"/>
    <col min="5" max="5" width="9.7109375" style="0" bestFit="1" customWidth="1"/>
    <col min="6" max="6" width="13.00390625" style="0" customWidth="1"/>
    <col min="8" max="8" width="9.7109375" style="0" bestFit="1" customWidth="1"/>
    <col min="9" max="9" width="10.00390625" style="0" customWidth="1"/>
    <col min="10" max="10" width="13.140625" style="0" customWidth="1"/>
    <col min="13" max="13" width="15.140625" style="0" customWidth="1"/>
    <col min="14" max="14" width="9.28125" style="0" bestFit="1" customWidth="1"/>
  </cols>
  <sheetData>
    <row r="2" spans="3:8" ht="15">
      <c r="C2" s="5" t="s">
        <v>7</v>
      </c>
      <c r="H2" t="s">
        <v>22</v>
      </c>
    </row>
    <row r="4" spans="3:8" ht="15">
      <c r="C4" t="s">
        <v>24</v>
      </c>
      <c r="G4">
        <v>7844.51</v>
      </c>
      <c r="H4" t="s">
        <v>9</v>
      </c>
    </row>
    <row r="5" ht="15">
      <c r="C5" t="s">
        <v>5</v>
      </c>
    </row>
    <row r="6" ht="15">
      <c r="C6" t="s">
        <v>4</v>
      </c>
    </row>
    <row r="9" spans="3:4" ht="15">
      <c r="C9" s="5" t="s">
        <v>25</v>
      </c>
      <c r="D9" s="5" t="s">
        <v>11</v>
      </c>
    </row>
    <row r="10" spans="3:4" ht="15">
      <c r="C10" s="1">
        <v>1998</v>
      </c>
      <c r="D10" s="1">
        <v>9</v>
      </c>
    </row>
    <row r="11" spans="3:4" ht="15">
      <c r="C11" s="1">
        <v>1999</v>
      </c>
      <c r="D11" s="1">
        <v>12</v>
      </c>
    </row>
    <row r="12" spans="3:11" ht="15" customHeight="1">
      <c r="C12" s="1">
        <v>2000</v>
      </c>
      <c r="D12" s="1">
        <v>12</v>
      </c>
      <c r="F12" s="17" t="s">
        <v>11</v>
      </c>
      <c r="G12" s="17" t="s">
        <v>12</v>
      </c>
      <c r="H12" s="17" t="s">
        <v>13</v>
      </c>
      <c r="I12" s="18" t="s">
        <v>14</v>
      </c>
      <c r="J12" s="17" t="s">
        <v>11</v>
      </c>
      <c r="K12" s="17" t="s">
        <v>15</v>
      </c>
    </row>
    <row r="13" spans="3:11" ht="15" customHeight="1">
      <c r="C13" s="1">
        <v>2001</v>
      </c>
      <c r="D13" s="1">
        <v>12</v>
      </c>
      <c r="F13" s="17"/>
      <c r="G13" s="17"/>
      <c r="H13" s="17"/>
      <c r="I13" s="18"/>
      <c r="J13" s="17"/>
      <c r="K13" s="17"/>
    </row>
    <row r="14" spans="3:11" ht="15">
      <c r="C14" s="1">
        <v>2002</v>
      </c>
      <c r="D14" s="1">
        <v>12</v>
      </c>
      <c r="F14" s="7" t="s">
        <v>0</v>
      </c>
      <c r="G14" s="3">
        <v>35886</v>
      </c>
      <c r="H14" s="4">
        <v>43281</v>
      </c>
      <c r="I14" s="2">
        <f>H14-G14</f>
        <v>7395</v>
      </c>
      <c r="J14" s="2">
        <f>I14/30.5</f>
        <v>242.45901639344262</v>
      </c>
      <c r="K14" s="2">
        <f>ROUNDUP(J14,0)</f>
        <v>243</v>
      </c>
    </row>
    <row r="15" spans="3:11" ht="15">
      <c r="C15" s="1">
        <v>2003</v>
      </c>
      <c r="D15" s="1">
        <v>12</v>
      </c>
      <c r="F15" s="7" t="s">
        <v>1</v>
      </c>
      <c r="G15" s="4">
        <v>43160</v>
      </c>
      <c r="H15" s="4">
        <v>43281</v>
      </c>
      <c r="I15" s="2">
        <f>H15-G15</f>
        <v>121</v>
      </c>
      <c r="J15" s="2">
        <f>I15/30.5</f>
        <v>3.9672131147540983</v>
      </c>
      <c r="K15" s="2">
        <f>ROUNDUP(J15,0)</f>
        <v>4</v>
      </c>
    </row>
    <row r="16" spans="3:11" ht="15">
      <c r="C16" s="1">
        <v>2004</v>
      </c>
      <c r="D16" s="1">
        <v>12</v>
      </c>
      <c r="F16" s="7"/>
      <c r="G16" s="2"/>
      <c r="H16" s="2"/>
      <c r="I16" s="2"/>
      <c r="J16" s="2"/>
      <c r="K16" s="2"/>
    </row>
    <row r="17" spans="3:11" ht="15">
      <c r="C17" s="1">
        <v>2005</v>
      </c>
      <c r="D17" s="1">
        <v>12</v>
      </c>
      <c r="F17" s="7"/>
      <c r="G17" s="2"/>
      <c r="H17" s="2"/>
      <c r="I17" s="2"/>
      <c r="J17" s="2"/>
      <c r="K17" s="2"/>
    </row>
    <row r="18" spans="3:11" ht="15">
      <c r="C18" s="1">
        <v>2006</v>
      </c>
      <c r="D18" s="1">
        <v>12</v>
      </c>
      <c r="F18" s="7" t="s">
        <v>2</v>
      </c>
      <c r="G18" s="2"/>
      <c r="H18" s="2"/>
      <c r="I18" s="2">
        <f>K14-K15+1</f>
        <v>240</v>
      </c>
      <c r="J18" s="2"/>
      <c r="K18" s="2"/>
    </row>
    <row r="19" spans="3:11" ht="15">
      <c r="C19" s="1">
        <v>2007</v>
      </c>
      <c r="D19" s="1">
        <v>12</v>
      </c>
      <c r="F19" s="7" t="s">
        <v>3</v>
      </c>
      <c r="G19" s="2"/>
      <c r="H19" s="2"/>
      <c r="I19" s="2">
        <f>$G$4/I18</f>
        <v>32.68545833333334</v>
      </c>
      <c r="J19" s="2"/>
      <c r="K19" s="2"/>
    </row>
    <row r="20" spans="3:11" ht="15">
      <c r="C20" s="1">
        <v>2008</v>
      </c>
      <c r="D20" s="1">
        <v>12</v>
      </c>
      <c r="F20" s="7" t="s">
        <v>6</v>
      </c>
      <c r="G20" s="2"/>
      <c r="H20" s="2"/>
      <c r="I20" s="8">
        <f>(I19*(I18*(2400+4.56*(K14+K15))))/2400</f>
        <v>11525.938543</v>
      </c>
      <c r="J20" s="7" t="s">
        <v>9</v>
      </c>
      <c r="K20" s="2"/>
    </row>
    <row r="21" spans="3:4" ht="15">
      <c r="C21" s="1">
        <v>2009</v>
      </c>
      <c r="D21" s="1">
        <v>12</v>
      </c>
    </row>
    <row r="22" spans="3:4" ht="15">
      <c r="C22" s="1">
        <v>2010</v>
      </c>
      <c r="D22" s="1">
        <v>12</v>
      </c>
    </row>
    <row r="23" spans="3:4" ht="15">
      <c r="C23" s="1">
        <v>2011</v>
      </c>
      <c r="D23" s="1">
        <v>12</v>
      </c>
    </row>
    <row r="24" spans="3:4" ht="15">
      <c r="C24" s="1">
        <v>2012</v>
      </c>
      <c r="D24" s="1">
        <v>12</v>
      </c>
    </row>
    <row r="25" spans="3:4" ht="15">
      <c r="C25" s="1">
        <v>2013</v>
      </c>
      <c r="D25" s="1">
        <v>12</v>
      </c>
    </row>
    <row r="26" spans="3:4" ht="15">
      <c r="C26" s="1">
        <v>2014</v>
      </c>
      <c r="D26" s="1">
        <v>12</v>
      </c>
    </row>
    <row r="27" spans="3:4" ht="15">
      <c r="C27" s="1">
        <v>2015</v>
      </c>
      <c r="D27" s="1">
        <v>12</v>
      </c>
    </row>
    <row r="28" spans="3:4" ht="15">
      <c r="C28" s="1">
        <v>2016</v>
      </c>
      <c r="D28" s="1">
        <v>12</v>
      </c>
    </row>
    <row r="29" spans="3:4" ht="15">
      <c r="C29" s="1">
        <v>2017</v>
      </c>
      <c r="D29" s="1">
        <v>12</v>
      </c>
    </row>
    <row r="30" spans="3:4" ht="15">
      <c r="C30" s="1">
        <v>2018</v>
      </c>
      <c r="D30" s="1">
        <v>3</v>
      </c>
    </row>
    <row r="31" spans="3:4" ht="15">
      <c r="C31" s="1"/>
      <c r="D31" s="1">
        <f>SUM(D10:D30)</f>
        <v>240</v>
      </c>
    </row>
    <row r="34" ht="15">
      <c r="C34" s="5" t="s">
        <v>8</v>
      </c>
    </row>
    <row r="36" spans="3:11" ht="15">
      <c r="C36" t="s">
        <v>10</v>
      </c>
      <c r="J36" s="6">
        <f>I20</f>
        <v>11525.938543</v>
      </c>
      <c r="K36" t="s">
        <v>9</v>
      </c>
    </row>
    <row r="37" spans="3:11" ht="15">
      <c r="C37" t="s">
        <v>26</v>
      </c>
      <c r="J37" s="15">
        <v>500</v>
      </c>
      <c r="K37" t="s">
        <v>9</v>
      </c>
    </row>
    <row r="38" spans="3:11" ht="15">
      <c r="C38" t="s">
        <v>21</v>
      </c>
      <c r="J38" s="5">
        <f>J37/4</f>
        <v>125</v>
      </c>
      <c r="K38" s="5" t="s">
        <v>9</v>
      </c>
    </row>
    <row r="39" spans="3:10" ht="15">
      <c r="C39" t="s">
        <v>19</v>
      </c>
      <c r="J39">
        <f>ROUND((J36/J38),0)</f>
        <v>92</v>
      </c>
    </row>
    <row r="40" ht="15">
      <c r="C40" t="s">
        <v>20</v>
      </c>
    </row>
    <row r="42" ht="15">
      <c r="C42" t="s">
        <v>23</v>
      </c>
    </row>
    <row r="43" spans="3:10" ht="33.75" customHeight="1">
      <c r="C43" s="16" t="s">
        <v>16</v>
      </c>
      <c r="D43" s="16"/>
      <c r="E43" s="16"/>
      <c r="F43" s="9">
        <v>92</v>
      </c>
      <c r="G43" s="9">
        <v>93</v>
      </c>
      <c r="H43" s="9">
        <v>113</v>
      </c>
      <c r="I43" s="11">
        <v>114</v>
      </c>
      <c r="J43" s="9">
        <v>115</v>
      </c>
    </row>
    <row r="44" spans="3:10" ht="24" customHeight="1">
      <c r="C44" s="16" t="s">
        <v>17</v>
      </c>
      <c r="D44" s="16"/>
      <c r="E44" s="16"/>
      <c r="F44" s="9">
        <v>0.01285705</v>
      </c>
      <c r="G44" s="9">
        <v>0.0127411</v>
      </c>
      <c r="H44" s="9">
        <v>0.01085732</v>
      </c>
      <c r="I44" s="11">
        <v>0.01078069</v>
      </c>
      <c r="J44" s="9">
        <v>0.01070541</v>
      </c>
    </row>
    <row r="45" spans="3:10" ht="24.75" customHeight="1">
      <c r="C45" s="16" t="s">
        <v>18</v>
      </c>
      <c r="D45" s="16"/>
      <c r="E45" s="16"/>
      <c r="F45" s="10">
        <f>F44*$J$36</f>
        <v>148.18956814427816</v>
      </c>
      <c r="G45" s="10">
        <f>G44*$J$36</f>
        <v>146.8531355702173</v>
      </c>
      <c r="H45" s="9">
        <f>H44*$J$36</f>
        <v>125.14080306168476</v>
      </c>
      <c r="I45" s="12">
        <f>I44*$J$36</f>
        <v>124.25757039113468</v>
      </c>
      <c r="J45" s="10">
        <f>J44*$J$36</f>
        <v>123.38989773761763</v>
      </c>
    </row>
    <row r="47" ht="15.75" thickBot="1"/>
    <row r="48" spans="3:10" ht="16.5" thickBot="1" thickTop="1">
      <c r="C48" s="13" t="s">
        <v>27</v>
      </c>
      <c r="D48" s="14"/>
      <c r="E48" s="14"/>
      <c r="F48" s="14"/>
      <c r="G48" s="14"/>
      <c r="H48" s="14"/>
      <c r="I48" s="14"/>
      <c r="J48" s="14"/>
    </row>
    <row r="49" ht="15.75" thickTop="1"/>
  </sheetData>
  <sheetProtection/>
  <mergeCells count="9">
    <mergeCell ref="I12:I13"/>
    <mergeCell ref="J12:J13"/>
    <mergeCell ref="K12:K13"/>
    <mergeCell ref="C43:E43"/>
    <mergeCell ref="C44:E44"/>
    <mergeCell ref="C45:E45"/>
    <mergeCell ref="F12:F13"/>
    <mergeCell ref="G12:G13"/>
    <mergeCell ref="H12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k043pr02</cp:lastModifiedBy>
  <cp:lastPrinted>2018-06-07T13:04:20Z</cp:lastPrinted>
  <dcterms:created xsi:type="dcterms:W3CDTF">2018-06-07T08:57:14Z</dcterms:created>
  <dcterms:modified xsi:type="dcterms:W3CDTF">2018-08-17T11:29:34Z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